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Pol'!$A$1:$U$14</definedName>
    <definedName name="_xlnm.Print_Area" localSheetId="1">Stavba!$A$1:$J$48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BA12" i="12" l="1"/>
  <c r="BA10" i="12"/>
  <c r="G8" i="12"/>
  <c r="Q8" i="12"/>
  <c r="U8" i="12"/>
  <c r="I9" i="12"/>
  <c r="I8" i="12" s="1"/>
  <c r="K9" i="12"/>
  <c r="K8" i="12" s="1"/>
  <c r="M9" i="12"/>
  <c r="M8" i="12" s="1"/>
  <c r="O9" i="12"/>
  <c r="O8" i="12" s="1"/>
  <c r="Q9" i="12"/>
  <c r="U9" i="12"/>
  <c r="I48" i="1"/>
  <c r="F40" i="1"/>
  <c r="G40" i="1"/>
  <c r="H40" i="1"/>
  <c r="I40" i="1"/>
  <c r="J39" i="1"/>
  <c r="J40" i="1" s="1"/>
  <c r="I21" i="1"/>
  <c r="J28" i="1"/>
  <c r="J26" i="1"/>
  <c r="G38" i="1"/>
  <c r="F38" i="1"/>
  <c r="H32" i="1"/>
  <c r="J23" i="1"/>
  <c r="J24" i="1"/>
  <c r="J25" i="1"/>
  <c r="J27" i="1"/>
  <c r="E24" i="1"/>
  <c r="E26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<sst xmlns="http://schemas.openxmlformats.org/spreadsheetml/2006/main" count="133" uniqueCount="104">
  <si>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</si>
  <si>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</si>
  <si>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</si>
  <si>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</si>
  <si>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</si>
  <si>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</si>
  <si>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</si>
  <si>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</si>
  <si>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</si>
  <si>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</si>
  <si>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</si>
  <si>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</si>
  <si>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</si>
  <si>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</si>
  <si>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</si>
  <si>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</si>
  <si>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</si>
  <si>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</si>
  <si>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</si>
  <si>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</si>
  <si>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</si>
  <si>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</si>
  <si>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</si>
  <si>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</si>
  <si>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</si>
  <si>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</si>
  <si>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</si>
  <si>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</si>
  <si>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</si>
  <si>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</si>
  <si>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</si>
  <si>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</si>
  <si>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</si>
  <si>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</si>
  <si>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</si>
  <si>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</si>
  <si>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</si>
  <si>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</si>
  <si>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</si>
  <si>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</si>
  <si>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</si>
  <si>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</si>
  <si>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</si>
  <si>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</si>
  <si>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</si>
  <si>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OSS Brno.s.r.o.</t>
  </si>
  <si>
    <t>ISŠA - oprava zpevněných ploch</t>
  </si>
  <si>
    <t>Integrovaná střední škola automobilní Brno, příspěvková organizace</t>
  </si>
  <si>
    <t>Křižíkova 106/15</t>
  </si>
  <si>
    <t>Brno - Královo Pole</t>
  </si>
  <si>
    <t>61200</t>
  </si>
  <si>
    <t>00219321</t>
  </si>
  <si>
    <t>CZ00219321</t>
  </si>
  <si>
    <t>OSS Brno,  s.r.o.</t>
  </si>
  <si>
    <t>Holandská 878/2</t>
  </si>
  <si>
    <t>Brno - Štýřice</t>
  </si>
  <si>
    <t>63900</t>
  </si>
  <si>
    <t>46901850</t>
  </si>
  <si>
    <t>CZ46901850</t>
  </si>
  <si>
    <t>Rozpočet</t>
  </si>
  <si>
    <t>Celkem za stavbu</t>
  </si>
  <si>
    <t>CZK</t>
  </si>
  <si>
    <t>Rekapitulace dílů</t>
  </si>
  <si>
    <t>Typ dílu</t>
  </si>
  <si>
    <t>1</t>
  </si>
  <si>
    <t>a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</si>
  <si>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</si>
  <si>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</si>
  <si>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</si>
  <si>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</si>
  <si>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</si>
  <si>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</si>
  <si>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</si>
  <si>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</si>
  <si>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</si>
  <si>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</si>
  <si>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</si>
  <si>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</si>
  <si>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</si>
  <si>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</si>
  <si>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</si>
  <si>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</si>
  <si>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</si>
  <si>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</si>
  <si>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</si>
  <si>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</si>
  <si>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</si>
  <si>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</si>
  <si>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</si>
  <si>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</si>
  <si>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</si>
  <si>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</si>
  <si>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</si>
  <si>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</si>
  <si>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</si>
  <si>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113106030RAC</t>
  </si>
  <si>
    <t>Odstranění a znovupoložení zám.dlažby 8 cm, vč.podkladu,pl.do 50 m2</t>
  </si>
  <si>
    <t>m2</t>
  </si>
  <si>
    <t>POL1_0</t>
  </si>
  <si>
    <t>POP</t>
  </si>
  <si>
    <t/>
  </si>
  <si>
    <t>Lapac tuku - Vykaz Vymer - pridruzne prace - [1]</t>
  </si>
  <si>
    <t>Odstranění a znovupoložení zám.dlažby 8 cm vč.podkladu,pl.do 50 m2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</si>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</sst>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8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8" fillId="0" borderId="6" xfId="0" applyFont="1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0" borderId="18" xfId="0" applyNumberFormat="1" applyFont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3" fillId="4" borderId="10" xfId="0" applyFont="1" applyFill="1" applyBorder="1"/>
    <xf numFmtId="0" fontId="3" fillId="4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" fontId="3" fillId="4" borderId="38" xfId="0" applyNumberFormat="1" applyFont="1" applyFill="1" applyBorder="1" applyAlignment="1"/>
    <xf numFmtId="49" fontId="3" fillId="0" borderId="15" xfId="0" applyNumberFormat="1" applyFont="1" applyBorder="1" applyAlignment="1">
      <alignment vertical="center"/>
    </xf>
    <xf numFmtId="49" fontId="3" fillId="0" borderId="15" xfId="0" applyNumberFormat="1" applyFont="1" applyBorder="1" applyAlignment="1">
      <alignment vertical="center" wrapText="1"/>
    </xf>
    <xf numFmtId="49" fontId="3" fillId="0" borderId="12" xfId="0" applyNumberFormat="1" applyFont="1" applyBorder="1" applyAlignment="1">
      <alignment vertical="center" wrapText="1"/>
    </xf>
    <xf numFmtId="4" fontId="3" fillId="0" borderId="21" xfId="0" applyNumberFormat="1" applyFont="1" applyBorder="1" applyAlignment="1">
      <alignment vertical="center"/>
    </xf>
    <xf numFmtId="4" fontId="3" fillId="0" borderId="21" xfId="0" applyNumberFormat="1" applyFont="1" applyBorder="1" applyAlignment="1">
      <alignment horizontal="center" vertical="center"/>
    </xf>
    <xf numFmtId="4" fontId="3" fillId="0" borderId="21" xfId="0" applyNumberFormat="1" applyFont="1" applyBorder="1" applyAlignment="1">
      <alignment vertical="center"/>
    </xf>
    <xf numFmtId="4" fontId="3" fillId="4" borderId="38" xfId="0" applyNumberFormat="1" applyFont="1" applyFill="1" applyBorder="1" applyAlignment="1">
      <alignment horizontal="center"/>
    </xf>
    <xf numFmtId="4" fontId="3" fillId="4" borderId="38" xfId="0" applyNumberFormat="1" applyFont="1" applyFill="1" applyBorder="1" applyAlignmen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4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1" fillId="0" borderId="43" xfId="0" applyFont="1" applyBorder="1" applyAlignment="1">
      <alignment vertical="center"/>
    </xf>
    <xf numFmtId="0" fontId="1" fillId="0" borderId="44" xfId="0" applyFont="1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/>
    <xf numFmtId="0" fontId="0" fillId="3" borderId="41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18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8" xfId="0" applyFill="1" applyBorder="1" applyAlignment="1">
      <alignment vertical="top"/>
    </xf>
    <xf numFmtId="0" fontId="0" fillId="3" borderId="49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0" xfId="0" applyNumberFormat="1" applyFont="1" applyBorder="1" applyAlignment="1">
      <alignment vertical="top" wrapText="1" shrinkToFit="1"/>
    </xf>
    <xf numFmtId="0" fontId="17" fillId="0" borderId="33" xfId="0" applyFont="1" applyBorder="1" applyAlignment="1">
      <alignment vertical="top" shrinkToFit="1"/>
    </xf>
    <xf numFmtId="174" fontId="16" fillId="0" borderId="33" xfId="0" applyNumberFormat="1" applyFont="1" applyBorder="1" applyAlignment="1">
      <alignment vertical="top" shrinkToFit="1"/>
    </xf>
    <xf numFmtId="174" fontId="17" fillId="0" borderId="0" xfId="0" applyNumberFormat="1" applyFont="1" applyBorder="1" applyAlignment="1">
      <alignment vertical="top" wrapText="1" shrinkToFit="1"/>
    </xf>
    <xf numFmtId="174" fontId="17" fillId="0" borderId="33" xfId="0" applyNumberFormat="1" applyFont="1" applyBorder="1" applyAlignment="1">
      <alignment vertical="top" shrinkToFit="1"/>
    </xf>
    <xf numFmtId="4" fontId="16" fillId="0" borderId="33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wrapText="1" shrinkToFit="1"/>
    </xf>
    <xf numFmtId="4" fontId="17" fillId="0" borderId="34" xfId="0" applyNumberFormat="1" applyFont="1" applyBorder="1" applyAlignment="1">
      <alignment vertical="top" wrapText="1" shrinkToFit="1"/>
    </xf>
    <xf numFmtId="4" fontId="17" fillId="0" borderId="33" xfId="0" applyNumberFormat="1" applyFont="1" applyBorder="1" applyAlignment="1">
      <alignment vertical="top" shrinkToFit="1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174" fontId="0" fillId="3" borderId="48" xfId="0" applyNumberFormat="1" applyFill="1" applyBorder="1" applyAlignment="1">
      <alignment vertical="top"/>
    </xf>
    <xf numFmtId="4" fontId="0" fillId="3" borderId="48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7" fillId="0" borderId="6" xfId="0" applyNumberFormat="1" applyFont="1" applyBorder="1" applyAlignment="1">
      <alignment vertical="top" wrapText="1" shrinkToFit="1"/>
    </xf>
    <xf numFmtId="174" fontId="17" fillId="0" borderId="6" xfId="0" applyNumberFormat="1" applyFont="1" applyBorder="1" applyAlignment="1">
      <alignment vertical="top" wrapText="1" shrinkToFit="1"/>
    </xf>
    <xf numFmtId="4" fontId="17" fillId="0" borderId="6" xfId="0" applyNumberFormat="1" applyFont="1" applyBorder="1" applyAlignment="1">
      <alignment vertical="top" wrapText="1" shrinkToFit="1"/>
    </xf>
    <xf numFmtId="4" fontId="17" fillId="0" borderId="37" xfId="0" applyNumberFormat="1" applyFont="1" applyBorder="1" applyAlignment="1">
      <alignment vertical="top" wrapText="1" shrinkToFit="1"/>
    </xf>
    <xf numFmtId="4" fontId="16" fillId="0" borderId="38" xfId="0" applyNumberFormat="1" applyFont="1" applyBorder="1" applyAlignment="1">
      <alignment vertical="top" shrinkToFit="1"/>
    </xf>
    <xf numFmtId="0" fontId="16" fillId="0" borderId="38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26" xfId="0" applyNumberFormat="1" applyFont="1" applyBorder="1" applyAlignment="1">
      <alignment horizontal="left" vertical="top" wrapText="1"/>
    </xf>
    <xf numFmtId="0" fontId="17" fillId="0" borderId="33" xfId="0" applyNumberFormat="1" applyFont="1" applyBorder="1" applyAlignment="1">
      <alignment horizontal="left" vertical="top" wrapText="1"/>
    </xf>
    <xf numFmtId="0" fontId="17" fillId="0" borderId="1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78" t="s">
        <v>39</v>
      </c>
      <c r="B2" s="78"/>
      <c r="C2" s="78"/>
      <c r="D2" s="78"/>
      <c r="E2" s="78"/>
      <c r="F2" s="78"/>
      <c r="G2" s="7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1"/>
  <sheetViews>
    <sheetView showGridLines="0" tabSelected="1" topLeftCell="B1" zoomScaleNormal="100" zoomScaleSheetLayoutView="75" workbookViewId="0">
      <selection activeCell="I21" sqref="I21:J2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36</v>
      </c>
      <c r="B1" s="91" t="s">
        <v>42</v>
      </c>
      <c r="C1" s="92"/>
      <c r="D1" s="92"/>
      <c r="E1" s="92"/>
      <c r="F1" s="92"/>
      <c r="G1" s="92"/>
      <c r="H1" s="92"/>
      <c r="I1" s="92"/>
      <c r="J1" s="93"/>
    </row>
    <row r="2" spans="1:15" ht="23.25" customHeight="1" x14ac:dyDescent="0.2">
      <c r="A2" s="4"/>
      <c r="B2" s="105" t="s">
        <v>40</v>
      </c>
      <c r="C2" s="106"/>
      <c r="D2" s="107" t="s">
        <v>46</v>
      </c>
      <c r="E2" s="108"/>
      <c r="F2" s="108"/>
      <c r="G2" s="108"/>
      <c r="H2" s="108"/>
      <c r="I2" s="108"/>
      <c r="J2" s="109"/>
      <c r="O2" s="2"/>
    </row>
    <row r="3" spans="1:15" ht="23.25" hidden="1" customHeight="1" x14ac:dyDescent="0.2">
      <c r="A3" s="4"/>
      <c r="B3" s="110" t="s">
        <v>43</v>
      </c>
      <c r="C3" s="111"/>
      <c r="D3" s="112"/>
      <c r="E3" s="113"/>
      <c r="F3" s="113"/>
      <c r="G3" s="113"/>
      <c r="H3" s="113"/>
      <c r="I3" s="113"/>
      <c r="J3" s="114"/>
    </row>
    <row r="4" spans="1:15" ht="23.25" hidden="1" customHeight="1" x14ac:dyDescent="0.2">
      <c r="A4" s="4"/>
      <c r="B4" s="115" t="s">
        <v>44</v>
      </c>
      <c r="C4" s="116"/>
      <c r="D4" s="117"/>
      <c r="E4" s="117"/>
      <c r="F4" s="118"/>
      <c r="G4" s="119"/>
      <c r="H4" s="118"/>
      <c r="I4" s="119"/>
      <c r="J4" s="120"/>
    </row>
    <row r="5" spans="1:15" ht="24" customHeight="1" x14ac:dyDescent="0.2">
      <c r="A5" s="4"/>
      <c r="B5" s="45" t="s">
        <v>21</v>
      </c>
      <c r="C5" s="5"/>
      <c r="D5" s="121" t="s">
        <v>47</v>
      </c>
      <c r="E5" s="25"/>
      <c r="F5" s="25"/>
      <c r="G5" s="25"/>
      <c r="H5" s="27" t="s">
        <v>33</v>
      </c>
      <c r="I5" s="121" t="s">
        <v>51</v>
      </c>
      <c r="J5" s="11"/>
    </row>
    <row r="6" spans="1:15" ht="15.75" customHeight="1" x14ac:dyDescent="0.2">
      <c r="A6" s="4"/>
      <c r="B6" s="39"/>
      <c r="C6" s="25"/>
      <c r="D6" s="121" t="s">
        <v>48</v>
      </c>
      <c r="E6" s="25"/>
      <c r="F6" s="25"/>
      <c r="G6" s="25"/>
      <c r="H6" s="27" t="s">
        <v>34</v>
      </c>
      <c r="I6" s="121" t="s">
        <v>52</v>
      </c>
      <c r="J6" s="11"/>
    </row>
    <row r="7" spans="1:15" ht="15.75" customHeight="1" x14ac:dyDescent="0.2">
      <c r="A7" s="4"/>
      <c r="B7" s="40"/>
      <c r="C7" s="122" t="s">
        <v>50</v>
      </c>
      <c r="D7" s="104" t="s">
        <v>49</v>
      </c>
      <c r="E7" s="32"/>
      <c r="F7" s="32"/>
      <c r="G7" s="32"/>
      <c r="H7" s="34"/>
      <c r="I7" s="32"/>
      <c r="J7" s="49"/>
    </row>
    <row r="8" spans="1:15" ht="24" hidden="1" customHeight="1" x14ac:dyDescent="0.2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45" t="s">
        <v>18</v>
      </c>
      <c r="C11" s="5"/>
      <c r="D11" s="123" t="s">
        <v>53</v>
      </c>
      <c r="E11" s="123"/>
      <c r="F11" s="123"/>
      <c r="G11" s="123"/>
      <c r="H11" s="27" t="s">
        <v>33</v>
      </c>
      <c r="I11" s="121" t="s">
        <v>57</v>
      </c>
      <c r="J11" s="11"/>
    </row>
    <row r="12" spans="1:15" ht="15.75" customHeight="1" x14ac:dyDescent="0.2">
      <c r="A12" s="4"/>
      <c r="B12" s="39"/>
      <c r="C12" s="25"/>
      <c r="D12" s="124" t="s">
        <v>54</v>
      </c>
      <c r="E12" s="124"/>
      <c r="F12" s="124"/>
      <c r="G12" s="124"/>
      <c r="H12" s="27" t="s">
        <v>34</v>
      </c>
      <c r="I12" s="121" t="s">
        <v>58</v>
      </c>
      <c r="J12" s="11"/>
    </row>
    <row r="13" spans="1:15" ht="15.75" customHeight="1" x14ac:dyDescent="0.2">
      <c r="A13" s="4"/>
      <c r="B13" s="40"/>
      <c r="C13" s="122" t="s">
        <v>56</v>
      </c>
      <c r="D13" s="125" t="s">
        <v>55</v>
      </c>
      <c r="E13" s="125"/>
      <c r="F13" s="125"/>
      <c r="G13" s="125"/>
      <c r="H13" s="28"/>
      <c r="I13" s="32"/>
      <c r="J13" s="49"/>
    </row>
    <row r="14" spans="1:15" ht="24" customHeight="1" x14ac:dyDescent="0.2">
      <c r="A14" s="4"/>
      <c r="B14" s="64" t="s">
        <v>20</v>
      </c>
      <c r="C14" s="65"/>
      <c r="D14" s="66" t="s">
        <v>45</v>
      </c>
      <c r="E14" s="67"/>
      <c r="F14" s="67"/>
      <c r="G14" s="67"/>
      <c r="H14" s="68"/>
      <c r="I14" s="67"/>
      <c r="J14" s="69"/>
    </row>
    <row r="15" spans="1:15" ht="32.25" customHeight="1" x14ac:dyDescent="0.2">
      <c r="A15" s="4"/>
      <c r="B15" s="50" t="s">
        <v>31</v>
      </c>
      <c r="C15" s="70"/>
      <c r="D15" s="51"/>
      <c r="E15" s="83"/>
      <c r="F15" s="83"/>
      <c r="G15" s="98"/>
      <c r="H15" s="98"/>
      <c r="I15" s="98" t="s">
        <v>28</v>
      </c>
      <c r="J15" s="99"/>
    </row>
    <row r="16" spans="1:15" ht="23.25" customHeight="1" x14ac:dyDescent="0.2">
      <c r="A16" s="178" t="s">
        <v>23</v>
      </c>
      <c r="B16" s="179" t="s">
        <v>23</v>
      </c>
      <c r="C16" s="56"/>
      <c r="D16" s="57"/>
      <c r="E16" s="80"/>
      <c r="F16" s="81"/>
      <c r="G16" s="80"/>
      <c r="H16" s="81"/>
      <c r="I16" s="80">
        <v>90270</v>
      </c>
      <c r="J16" s="82"/>
    </row>
    <row r="17" spans="1:10" ht="23.25" customHeight="1" x14ac:dyDescent="0.2">
      <c r="A17" s="178" t="s">
        <v>24</v>
      </c>
      <c r="B17" s="179" t="s">
        <v>24</v>
      </c>
      <c r="C17" s="56"/>
      <c r="D17" s="57"/>
      <c r="E17" s="80"/>
      <c r="F17" s="81"/>
      <c r="G17" s="80"/>
      <c r="H17" s="81"/>
      <c r="I17" s="80">
        <v>0</v>
      </c>
      <c r="J17" s="82"/>
    </row>
    <row r="18" spans="1:10" ht="23.25" customHeight="1" x14ac:dyDescent="0.2">
      <c r="A18" s="178" t="s">
        <v>25</v>
      </c>
      <c r="B18" s="179" t="s">
        <v>25</v>
      </c>
      <c r="C18" s="56"/>
      <c r="D18" s="57"/>
      <c r="E18" s="80"/>
      <c r="F18" s="81"/>
      <c r="G18" s="80"/>
      <c r="H18" s="81"/>
      <c r="I18" s="80">
        <v>0</v>
      </c>
      <c r="J18" s="82"/>
    </row>
    <row r="19" spans="1:10" ht="23.25" customHeight="1" x14ac:dyDescent="0.2">
      <c r="A19" s="178" t="s">
        <v>66</v>
      </c>
      <c r="B19" s="179" t="s">
        <v>26</v>
      </c>
      <c r="C19" s="56"/>
      <c r="D19" s="57"/>
      <c r="E19" s="80"/>
      <c r="F19" s="81"/>
      <c r="G19" s="80"/>
      <c r="H19" s="81"/>
      <c r="I19" s="80">
        <v>0</v>
      </c>
      <c r="J19" s="82"/>
    </row>
    <row r="20" spans="1:10" ht="23.25" customHeight="1" x14ac:dyDescent="0.2">
      <c r="A20" s="178" t="s">
        <v>67</v>
      </c>
      <c r="B20" s="179" t="s">
        <v>27</v>
      </c>
      <c r="C20" s="56"/>
      <c r="D20" s="57"/>
      <c r="E20" s="80"/>
      <c r="F20" s="81"/>
      <c r="G20" s="80"/>
      <c r="H20" s="81"/>
      <c r="I20" s="80">
        <v>0</v>
      </c>
      <c r="J20" s="82"/>
    </row>
    <row r="21" spans="1:10" ht="23.25" customHeight="1" x14ac:dyDescent="0.2">
      <c r="A21" s="4"/>
      <c r="B21" s="72" t="s">
        <v>28</v>
      </c>
      <c r="C21" s="73"/>
      <c r="D21" s="74"/>
      <c r="E21" s="89"/>
      <c r="F21" s="97"/>
      <c r="G21" s="89"/>
      <c r="H21" s="97"/>
      <c r="I21" s="89">
        <f>SUM(I16:J20)</f>
        <v>90270</v>
      </c>
      <c r="J21" s="90"/>
    </row>
    <row r="22" spans="1:10" ht="33" customHeight="1" x14ac:dyDescent="0.2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4"/>
      <c r="B23" s="55" t="s">
        <v>11</v>
      </c>
      <c r="C23" s="56"/>
      <c r="D23" s="57"/>
      <c r="E23" s="58">
        <v>12</v>
      </c>
      <c r="F23" s="59" t="s">
        <v>0</v>
      </c>
      <c r="G23" s="87">
        <v>0</v>
      </c>
      <c r="H23" s="88"/>
      <c r="I23" s="88"/>
      <c r="J23" s="60" t="str">
        <f t="shared" ref="J23:J28" si="0">Mena</f>
        <v>CZK</v>
      </c>
    </row>
    <row r="24" spans="1:10" ht="23.25" customHeight="1" x14ac:dyDescent="0.2">
      <c r="A24" s="4"/>
      <c r="B24" s="55" t="s">
        <v>12</v>
      </c>
      <c r="C24" s="56"/>
      <c r="D24" s="57"/>
      <c r="E24" s="58">
        <f>SazbaDPH1</f>
        <v>12</v>
      </c>
      <c r="F24" s="59" t="s">
        <v>0</v>
      </c>
      <c r="G24" s="85">
        <v>0</v>
      </c>
      <c r="H24" s="86"/>
      <c r="I24" s="86"/>
      <c r="J24" s="60" t="str">
        <f t="shared" si="0"/>
        <v>CZK</v>
      </c>
    </row>
    <row r="25" spans="1:10" ht="23.25" customHeight="1" x14ac:dyDescent="0.2">
      <c r="A25" s="4"/>
      <c r="B25" s="55" t="s">
        <v>13</v>
      </c>
      <c r="C25" s="56"/>
      <c r="D25" s="57"/>
      <c r="E25" s="58">
        <v>21</v>
      </c>
      <c r="F25" s="59" t="s">
        <v>0</v>
      </c>
      <c r="G25" s="87">
        <v>90270</v>
      </c>
      <c r="H25" s="88"/>
      <c r="I25" s="88"/>
      <c r="J25" s="60" t="str">
        <f t="shared" si="0"/>
        <v>CZK</v>
      </c>
    </row>
    <row r="26" spans="1:10" ht="23.25" customHeight="1" x14ac:dyDescent="0.2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94">
        <v>18956.7</v>
      </c>
      <c r="H26" s="95"/>
      <c r="I26" s="95"/>
      <c r="J26" s="54" t="str">
        <f t="shared" si="0"/>
        <v>CZK</v>
      </c>
    </row>
    <row r="27" spans="1:10" ht="23.25" customHeight="1" thickBot="1" x14ac:dyDescent="0.25">
      <c r="A27" s="4"/>
      <c r="B27" s="46" t="s">
        <v>4</v>
      </c>
      <c r="C27" s="20"/>
      <c r="D27" s="23"/>
      <c r="E27" s="20"/>
      <c r="F27" s="21"/>
      <c r="G27" s="96">
        <v>0</v>
      </c>
      <c r="H27" s="96"/>
      <c r="I27" s="96"/>
      <c r="J27" s="61" t="str">
        <f t="shared" si="0"/>
        <v>CZK</v>
      </c>
    </row>
    <row r="28" spans="1:10" ht="27.75" hidden="1" customHeight="1" thickBot="1" x14ac:dyDescent="0.25">
      <c r="A28" s="4"/>
      <c r="B28" s="150" t="s">
        <v>22</v>
      </c>
      <c r="C28" s="151"/>
      <c r="D28" s="151"/>
      <c r="E28" s="152"/>
      <c r="F28" s="153"/>
      <c r="G28" s="154">
        <v>90270</v>
      </c>
      <c r="H28" s="155"/>
      <c r="I28" s="155"/>
      <c r="J28" s="156" t="str">
        <f t="shared" si="0"/>
        <v>CZK</v>
      </c>
    </row>
    <row r="29" spans="1:10" ht="27.75" customHeight="1" thickBot="1" x14ac:dyDescent="0.25">
      <c r="A29" s="4"/>
      <c r="B29" s="150" t="s">
        <v>35</v>
      </c>
      <c r="C29" s="157"/>
      <c r="D29" s="157"/>
      <c r="E29" s="157"/>
      <c r="F29" s="157"/>
      <c r="G29" s="154">
        <v>109226.7</v>
      </c>
      <c r="H29" s="154"/>
      <c r="I29" s="154"/>
      <c r="J29" s="158" t="s">
        <v>61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">
      <c r="A32" s="4"/>
      <c r="B32" s="24"/>
      <c r="C32" s="19" t="s">
        <v>10</v>
      </c>
      <c r="D32" s="37"/>
      <c r="E32" s="37"/>
      <c r="F32" s="19" t="s">
        <v>9</v>
      </c>
      <c r="G32" s="37"/>
      <c r="H32" s="38">
        <f ca="1">TODAY()</f>
        <v>45897</v>
      </c>
      <c r="I32" s="37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 x14ac:dyDescent="0.2">
      <c r="A34" s="29"/>
      <c r="B34" s="29"/>
      <c r="C34" s="30"/>
      <c r="D34" s="79"/>
      <c r="E34" s="79"/>
      <c r="F34" s="30"/>
      <c r="G34" s="79"/>
      <c r="H34" s="79"/>
      <c r="I34" s="79"/>
      <c r="J34" s="36"/>
    </row>
    <row r="35" spans="1:10" ht="12.75" customHeight="1" x14ac:dyDescent="0.2">
      <c r="A35" s="4"/>
      <c r="B35" s="4"/>
      <c r="C35" s="5"/>
      <c r="D35" s="84" t="s">
        <v>2</v>
      </c>
      <c r="E35" s="84"/>
      <c r="F35" s="5"/>
      <c r="G35" s="43"/>
      <c r="H35" s="13" t="s">
        <v>3</v>
      </c>
      <c r="I35" s="43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5" t="s">
        <v>15</v>
      </c>
      <c r="C37" s="3"/>
      <c r="D37" s="3"/>
      <c r="E37" s="3"/>
      <c r="F37" s="142"/>
      <c r="G37" s="142"/>
      <c r="H37" s="142"/>
      <c r="I37" s="142"/>
      <c r="J37" s="3"/>
    </row>
    <row r="38" spans="1:10" ht="25.5" hidden="1" customHeight="1" x14ac:dyDescent="0.2">
      <c r="A38" s="129" t="s">
        <v>37</v>
      </c>
      <c r="B38" s="131" t="s">
        <v>16</v>
      </c>
      <c r="C38" s="132" t="s">
        <v>5</v>
      </c>
      <c r="D38" s="133"/>
      <c r="E38" s="133"/>
      <c r="F38" s="143" t="str">
        <f>B23</f>
        <v>Základ pro sníženou DPH</v>
      </c>
      <c r="G38" s="143" t="str">
        <f>B25</f>
        <v>Základ pro základní DPH</v>
      </c>
      <c r="H38" s="144" t="s">
        <v>17</v>
      </c>
      <c r="I38" s="144" t="s">
        <v>1</v>
      </c>
      <c r="J38" s="134" t="s">
        <v>0</v>
      </c>
    </row>
    <row r="39" spans="1:10" ht="25.5" hidden="1" customHeight="1" x14ac:dyDescent="0.2">
      <c r="A39" s="129">
        <v>1</v>
      </c>
      <c r="B39" s="135" t="s">
        <v>59</v>
      </c>
      <c r="C39" s="136" t="s">
        <v>46</v>
      </c>
      <c r="D39" s="137"/>
      <c r="E39" s="137"/>
      <c r="F39" s="145">
        <v>0</v>
      </c>
      <c r="G39" s="146">
        <v>90270</v>
      </c>
      <c r="H39" s="147">
        <v>18956.7</v>
      </c>
      <c r="I39" s="147">
        <v>109226.7</v>
      </c>
      <c r="J39" s="138">
        <f>IF(CenaCelkemVypocet=0,"",I39/CenaCelkemVypocet*100)</f>
        <v>100</v>
      </c>
    </row>
    <row r="40" spans="1:10" ht="25.5" hidden="1" customHeight="1" x14ac:dyDescent="0.2">
      <c r="A40" s="129"/>
      <c r="B40" s="139" t="s">
        <v>60</v>
      </c>
      <c r="C40" s="140"/>
      <c r="D40" s="140"/>
      <c r="E40" s="141"/>
      <c r="F40" s="148">
        <f>SUMIF(A39:A39,"=1",F39:F39)</f>
        <v>0</v>
      </c>
      <c r="G40" s="149">
        <f>SUMIF(A39:A39,"=1",G39:G39)</f>
        <v>90270</v>
      </c>
      <c r="H40" s="149">
        <f>SUMIF(A39:A39,"=1",H39:H39)</f>
        <v>18956.7</v>
      </c>
      <c r="I40" s="149">
        <f>SUMIF(A39:A39,"=1",I39:I39)</f>
        <v>109226.7</v>
      </c>
      <c r="J40" s="130">
        <f>SUMIF(A39:A39,"=1",J39:J39)</f>
        <v>100</v>
      </c>
    </row>
    <row r="44" spans="1:10" ht="15.75" x14ac:dyDescent="0.25">
      <c r="B44" s="159" t="s">
        <v>62</v>
      </c>
    </row>
    <row r="46" spans="1:10" ht="25.5" customHeight="1" x14ac:dyDescent="0.2">
      <c r="A46" s="160"/>
      <c r="B46" s="163" t="s">
        <v>16</v>
      </c>
      <c r="C46" s="163" t="s">
        <v>5</v>
      </c>
      <c r="D46" s="164"/>
      <c r="E46" s="164"/>
      <c r="F46" s="167" t="s">
        <v>63</v>
      </c>
      <c r="G46" s="167"/>
      <c r="H46" s="167"/>
      <c r="I46" s="168" t="s">
        <v>28</v>
      </c>
      <c r="J46" s="168"/>
    </row>
    <row r="47" spans="1:10" ht="25.5" customHeight="1" x14ac:dyDescent="0.2">
      <c r="A47" s="161"/>
      <c r="B47" s="170" t="s">
        <v>64</v>
      </c>
      <c r="C47" s="171" t="s">
        <v>65</v>
      </c>
      <c r="D47" s="172"/>
      <c r="E47" s="172"/>
      <c r="F47" s="174" t="s">
        <v>23</v>
      </c>
      <c r="G47" s="175"/>
      <c r="H47" s="175"/>
      <c r="I47" s="173">
        <v>90270</v>
      </c>
      <c r="J47" s="173"/>
    </row>
    <row r="48" spans="1:10" ht="25.5" customHeight="1" x14ac:dyDescent="0.2">
      <c r="A48" s="162"/>
      <c r="B48" s="165" t="s">
        <v>1</v>
      </c>
      <c r="C48" s="165"/>
      <c r="D48" s="166"/>
      <c r="E48" s="166"/>
      <c r="F48" s="176"/>
      <c r="G48" s="177"/>
      <c r="H48" s="177"/>
      <c r="I48" s="169">
        <f>I47</f>
        <v>90270</v>
      </c>
      <c r="J48" s="169"/>
    </row>
    <row r="49" spans="6:10" x14ac:dyDescent="0.2">
      <c r="F49" s="127"/>
      <c r="G49" s="128"/>
      <c r="H49" s="127"/>
      <c r="I49" s="128"/>
      <c r="J49" s="128"/>
    </row>
    <row r="50" spans="6:10" x14ac:dyDescent="0.2">
      <c r="F50" s="127"/>
      <c r="G50" s="128"/>
      <c r="H50" s="127"/>
      <c r="I50" s="128"/>
      <c r="J50" s="128"/>
    </row>
    <row r="51" spans="6:10" x14ac:dyDescent="0.2">
      <c r="F51" s="127"/>
      <c r="G51" s="128"/>
      <c r="H51" s="127"/>
      <c r="I51" s="128"/>
      <c r="J51" s="128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3">
    <mergeCell ref="I48:J48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7" t="s">
        <v>41</v>
      </c>
      <c r="B2" s="76"/>
      <c r="C2" s="102"/>
      <c r="D2" s="102"/>
      <c r="E2" s="102"/>
      <c r="F2" s="102"/>
      <c r="G2" s="103"/>
    </row>
    <row r="3" spans="1:7" ht="24.95" hidden="1" customHeight="1" x14ac:dyDescent="0.2">
      <c r="A3" s="77" t="s">
        <v>7</v>
      </c>
      <c r="B3" s="76"/>
      <c r="C3" s="102"/>
      <c r="D3" s="102"/>
      <c r="E3" s="102"/>
      <c r="F3" s="102"/>
      <c r="G3" s="103"/>
    </row>
    <row r="4" spans="1:7" ht="24.95" hidden="1" customHeight="1" x14ac:dyDescent="0.2">
      <c r="A4" s="77" t="s">
        <v>8</v>
      </c>
      <c r="B4" s="76"/>
      <c r="C4" s="102"/>
      <c r="D4" s="102"/>
      <c r="E4" s="102"/>
      <c r="F4" s="102"/>
      <c r="G4" s="103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4"/>
  <sheetViews>
    <sheetView workbookViewId="0">
      <selection activeCell="F9" sqref="F9"/>
    </sheetView>
  </sheetViews>
  <sheetFormatPr defaultRowHeight="12.75" outlineLevelRow="1" x14ac:dyDescent="0.2"/>
  <cols>
    <col min="1" max="1" width="4.28515625" customWidth="1"/>
    <col min="2" max="2" width="14.42578125" style="126" customWidth="1"/>
    <col min="3" max="3" width="38.28515625" style="126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180" t="s">
        <v>6</v>
      </c>
      <c r="B1" s="180"/>
      <c r="C1" s="180"/>
      <c r="D1" s="180"/>
      <c r="E1" s="180"/>
      <c r="F1" s="180"/>
      <c r="G1" s="180"/>
      <c r="AE1" t="s">
        <v>69</v>
      </c>
    </row>
    <row r="2" spans="1:60" ht="24.95" customHeight="1" x14ac:dyDescent="0.2">
      <c r="A2" s="187" t="s">
        <v>68</v>
      </c>
      <c r="B2" s="181"/>
      <c r="C2" s="182" t="s">
        <v>46</v>
      </c>
      <c r="D2" s="183"/>
      <c r="E2" s="183"/>
      <c r="F2" s="183"/>
      <c r="G2" s="189"/>
      <c r="AE2" t="s">
        <v>70</v>
      </c>
    </row>
    <row r="3" spans="1:60" ht="24.95" hidden="1" customHeight="1" x14ac:dyDescent="0.2">
      <c r="A3" s="188" t="s">
        <v>7</v>
      </c>
      <c r="B3" s="186"/>
      <c r="C3" s="184"/>
      <c r="D3" s="185"/>
      <c r="E3" s="185"/>
      <c r="F3" s="185"/>
      <c r="G3" s="190"/>
      <c r="AE3" t="s">
        <v>71</v>
      </c>
    </row>
    <row r="4" spans="1:60" ht="24.95" hidden="1" customHeight="1" x14ac:dyDescent="0.2">
      <c r="A4" s="188" t="s">
        <v>8</v>
      </c>
      <c r="B4" s="186"/>
      <c r="C4" s="184"/>
      <c r="D4" s="185"/>
      <c r="E4" s="185"/>
      <c r="F4" s="185"/>
      <c r="G4" s="190"/>
      <c r="AE4" t="s">
        <v>72</v>
      </c>
    </row>
    <row r="5" spans="1:60" hidden="1" x14ac:dyDescent="0.2">
      <c r="A5" s="191" t="s">
        <v>73</v>
      </c>
      <c r="B5" s="192"/>
      <c r="C5" s="193"/>
      <c r="D5" s="194"/>
      <c r="E5" s="194"/>
      <c r="F5" s="194"/>
      <c r="G5" s="195"/>
      <c r="AE5" t="s">
        <v>74</v>
      </c>
    </row>
    <row r="7" spans="1:60" ht="38.25" x14ac:dyDescent="0.2">
      <c r="A7" s="200" t="s">
        <v>75</v>
      </c>
      <c r="B7" s="201" t="s">
        <v>76</v>
      </c>
      <c r="C7" s="201" t="s">
        <v>77</v>
      </c>
      <c r="D7" s="200" t="s">
        <v>78</v>
      </c>
      <c r="E7" s="200" t="s">
        <v>79</v>
      </c>
      <c r="F7" s="196" t="s">
        <v>80</v>
      </c>
      <c r="G7" s="216" t="s">
        <v>28</v>
      </c>
      <c r="H7" s="217" t="s">
        <v>29</v>
      </c>
      <c r="I7" s="217" t="s">
        <v>81</v>
      </c>
      <c r="J7" s="217" t="s">
        <v>30</v>
      </c>
      <c r="K7" s="217" t="s">
        <v>82</v>
      </c>
      <c r="L7" s="217" t="s">
        <v>83</v>
      </c>
      <c r="M7" s="217" t="s">
        <v>84</v>
      </c>
      <c r="N7" s="217" t="s">
        <v>85</v>
      </c>
      <c r="O7" s="217" t="s">
        <v>86</v>
      </c>
      <c r="P7" s="217" t="s">
        <v>87</v>
      </c>
      <c r="Q7" s="217" t="s">
        <v>88</v>
      </c>
      <c r="R7" s="217" t="s">
        <v>89</v>
      </c>
      <c r="S7" s="217" t="s">
        <v>90</v>
      </c>
      <c r="T7" s="217" t="s">
        <v>91</v>
      </c>
      <c r="U7" s="203" t="s">
        <v>92</v>
      </c>
    </row>
    <row r="8" spans="1:60" x14ac:dyDescent="0.2">
      <c r="A8" s="218" t="s">
        <v>93</v>
      </c>
      <c r="B8" s="219" t="s">
        <v>64</v>
      </c>
      <c r="C8" s="220" t="s">
        <v>65</v>
      </c>
      <c r="D8" s="202"/>
      <c r="E8" s="221"/>
      <c r="F8" s="222"/>
      <c r="G8" s="222">
        <f>SUMIF(AE9:AE12,"&lt;&gt;NOR",G9:G12)</f>
        <v>90270</v>
      </c>
      <c r="H8" s="222"/>
      <c r="I8" s="222">
        <f>SUM(I9:I12)</f>
        <v>0</v>
      </c>
      <c r="J8" s="222"/>
      <c r="K8" s="222">
        <f>SUM(K9:K12)</f>
        <v>90270</v>
      </c>
      <c r="L8" s="222"/>
      <c r="M8" s="222">
        <f>SUM(M9:M12)</f>
        <v>109226.7</v>
      </c>
      <c r="N8" s="202"/>
      <c r="O8" s="202">
        <f>SUM(O9:O12)</f>
        <v>0</v>
      </c>
      <c r="P8" s="202"/>
      <c r="Q8" s="202">
        <f>SUM(Q9:Q12)</f>
        <v>75.14</v>
      </c>
      <c r="R8" s="202"/>
      <c r="S8" s="202"/>
      <c r="T8" s="218"/>
      <c r="U8" s="202">
        <f>SUM(U9:U12)</f>
        <v>94.52</v>
      </c>
      <c r="AE8" t="s">
        <v>94</v>
      </c>
    </row>
    <row r="9" spans="1:60" ht="22.5" outlineLevel="1" x14ac:dyDescent="0.2">
      <c r="A9" s="198">
        <v>1</v>
      </c>
      <c r="B9" s="204" t="s">
        <v>95</v>
      </c>
      <c r="C9" s="232" t="s">
        <v>96</v>
      </c>
      <c r="D9" s="205" t="s">
        <v>97</v>
      </c>
      <c r="E9" s="209">
        <v>68</v>
      </c>
      <c r="F9" s="212">
        <v>1327.5</v>
      </c>
      <c r="G9" s="212">
        <v>90270</v>
      </c>
      <c r="H9" s="212">
        <v>0</v>
      </c>
      <c r="I9" s="212">
        <f>ROUND(E9*H9,2)</f>
        <v>0</v>
      </c>
      <c r="J9" s="212">
        <v>1327.5</v>
      </c>
      <c r="K9" s="212">
        <f>ROUND(E9*J9,2)</f>
        <v>90270</v>
      </c>
      <c r="L9" s="212">
        <v>21</v>
      </c>
      <c r="M9" s="212">
        <f>G9*(1+L9/100)</f>
        <v>109226.7</v>
      </c>
      <c r="N9" s="205">
        <v>0</v>
      </c>
      <c r="O9" s="205">
        <f>ROUND(E9*N9,5)</f>
        <v>0</v>
      </c>
      <c r="P9" s="205">
        <v>1.105</v>
      </c>
      <c r="Q9" s="205">
        <f>ROUND(E9*P9,5)</f>
        <v>75.14</v>
      </c>
      <c r="R9" s="205"/>
      <c r="S9" s="205"/>
      <c r="T9" s="206">
        <v>1.39</v>
      </c>
      <c r="U9" s="205">
        <f>ROUND(E9*T9,2)</f>
        <v>94.52</v>
      </c>
      <c r="V9" s="197"/>
      <c r="W9" s="197"/>
      <c r="X9" s="197"/>
      <c r="Y9" s="197"/>
      <c r="Z9" s="197"/>
      <c r="AA9" s="197"/>
      <c r="AB9" s="197"/>
      <c r="AC9" s="197"/>
      <c r="AD9" s="197"/>
      <c r="AE9" s="197" t="s">
        <v>98</v>
      </c>
      <c r="AF9" s="197"/>
      <c r="AG9" s="197"/>
      <c r="AH9" s="197"/>
      <c r="AI9" s="197"/>
      <c r="AJ9" s="197"/>
      <c r="AK9" s="197"/>
      <c r="AL9" s="197"/>
      <c r="AM9" s="197"/>
      <c r="AN9" s="197"/>
      <c r="AO9" s="197"/>
      <c r="AP9" s="197"/>
      <c r="AQ9" s="197"/>
      <c r="AR9" s="197"/>
      <c r="AS9" s="197"/>
      <c r="AT9" s="197"/>
      <c r="AU9" s="197"/>
      <c r="AV9" s="197"/>
      <c r="AW9" s="197"/>
      <c r="AX9" s="197"/>
      <c r="AY9" s="197"/>
      <c r="AZ9" s="197"/>
      <c r="BA9" s="197"/>
      <c r="BB9" s="197"/>
      <c r="BC9" s="197"/>
      <c r="BD9" s="197"/>
      <c r="BE9" s="197"/>
      <c r="BF9" s="197"/>
      <c r="BG9" s="197"/>
      <c r="BH9" s="197"/>
    </row>
    <row r="10" spans="1:60" outlineLevel="1" x14ac:dyDescent="0.2">
      <c r="A10" s="198"/>
      <c r="B10" s="204"/>
      <c r="C10" s="233" t="s">
        <v>102</v>
      </c>
      <c r="D10" s="207"/>
      <c r="E10" s="210"/>
      <c r="F10" s="213"/>
      <c r="G10" s="214"/>
      <c r="H10" s="212"/>
      <c r="I10" s="212"/>
      <c r="J10" s="212"/>
      <c r="K10" s="212"/>
      <c r="L10" s="212"/>
      <c r="M10" s="212"/>
      <c r="N10" s="205"/>
      <c r="O10" s="205"/>
      <c r="P10" s="205"/>
      <c r="Q10" s="205"/>
      <c r="R10" s="205"/>
      <c r="S10" s="205"/>
      <c r="T10" s="206"/>
      <c r="U10" s="205"/>
      <c r="V10" s="197"/>
      <c r="W10" s="197"/>
      <c r="X10" s="197"/>
      <c r="Y10" s="197"/>
      <c r="Z10" s="197"/>
      <c r="AA10" s="197"/>
      <c r="AB10" s="197"/>
      <c r="AC10" s="197"/>
      <c r="AD10" s="197"/>
      <c r="AE10" s="197" t="s">
        <v>99</v>
      </c>
      <c r="AF10" s="197"/>
      <c r="AG10" s="197"/>
      <c r="AH10" s="197"/>
      <c r="AI10" s="197"/>
      <c r="AJ10" s="197"/>
      <c r="AK10" s="197"/>
      <c r="AL10" s="197"/>
      <c r="AM10" s="197"/>
      <c r="AN10" s="197"/>
      <c r="AO10" s="197"/>
      <c r="AP10" s="197"/>
      <c r="AQ10" s="197"/>
      <c r="AR10" s="197"/>
      <c r="AS10" s="197"/>
      <c r="AT10" s="197"/>
      <c r="AU10" s="197"/>
      <c r="AV10" s="197"/>
      <c r="AW10" s="197"/>
      <c r="AX10" s="197"/>
      <c r="AY10" s="197"/>
      <c r="AZ10" s="197"/>
      <c r="BA10" s="199" t="str">
        <f>C10</f>
        <v>Odstranění a znovupoložení zám.dlažby 8 cm vč.podkladu,pl.do 50 m2</v>
      </c>
      <c r="BB10" s="197"/>
      <c r="BC10" s="197"/>
      <c r="BD10" s="197"/>
      <c r="BE10" s="197"/>
      <c r="BF10" s="197"/>
      <c r="BG10" s="197"/>
      <c r="BH10" s="197"/>
    </row>
    <row r="11" spans="1:60" outlineLevel="1" x14ac:dyDescent="0.2">
      <c r="A11" s="198"/>
      <c r="B11" s="204"/>
      <c r="C11" s="234" t="s">
        <v>100</v>
      </c>
      <c r="D11" s="208"/>
      <c r="E11" s="211"/>
      <c r="F11" s="215"/>
      <c r="G11" s="215"/>
      <c r="H11" s="212"/>
      <c r="I11" s="212"/>
      <c r="J11" s="212"/>
      <c r="K11" s="212"/>
      <c r="L11" s="212"/>
      <c r="M11" s="212"/>
      <c r="N11" s="205"/>
      <c r="O11" s="205"/>
      <c r="P11" s="205"/>
      <c r="Q11" s="205"/>
      <c r="R11" s="205"/>
      <c r="S11" s="205"/>
      <c r="T11" s="206"/>
      <c r="U11" s="205"/>
      <c r="V11" s="197"/>
      <c r="W11" s="197"/>
      <c r="X11" s="197"/>
      <c r="Y11" s="197"/>
      <c r="Z11" s="197"/>
      <c r="AA11" s="197"/>
      <c r="AB11" s="197"/>
      <c r="AC11" s="197"/>
      <c r="AD11" s="197"/>
      <c r="AE11" s="197" t="s">
        <v>99</v>
      </c>
      <c r="AF11" s="197"/>
      <c r="AG11" s="197"/>
      <c r="AH11" s="197"/>
      <c r="AI11" s="197"/>
      <c r="AJ11" s="197"/>
      <c r="AK11" s="197"/>
      <c r="AL11" s="197"/>
      <c r="AM11" s="197"/>
      <c r="AN11" s="197"/>
      <c r="AO11" s="197"/>
      <c r="AP11" s="197"/>
      <c r="AQ11" s="197"/>
      <c r="AR11" s="197"/>
      <c r="AS11" s="197"/>
      <c r="AT11" s="197"/>
      <c r="AU11" s="197"/>
      <c r="AV11" s="197"/>
      <c r="AW11" s="197"/>
      <c r="AX11" s="197"/>
      <c r="AY11" s="197"/>
      <c r="AZ11" s="197"/>
      <c r="BA11" s="197"/>
      <c r="BB11" s="197"/>
      <c r="BC11" s="197"/>
      <c r="BD11" s="197"/>
      <c r="BE11" s="197"/>
      <c r="BF11" s="197"/>
      <c r="BG11" s="197"/>
      <c r="BH11" s="197"/>
    </row>
    <row r="12" spans="1:60" outlineLevel="1" x14ac:dyDescent="0.2">
      <c r="A12" s="223"/>
      <c r="B12" s="224"/>
      <c r="C12" s="235" t="s">
        <v>101</v>
      </c>
      <c r="D12" s="225"/>
      <c r="E12" s="226"/>
      <c r="F12" s="227"/>
      <c r="G12" s="228"/>
      <c r="H12" s="229"/>
      <c r="I12" s="229"/>
      <c r="J12" s="229"/>
      <c r="K12" s="229"/>
      <c r="L12" s="229"/>
      <c r="M12" s="229"/>
      <c r="N12" s="230"/>
      <c r="O12" s="230"/>
      <c r="P12" s="230"/>
      <c r="Q12" s="230"/>
      <c r="R12" s="230"/>
      <c r="S12" s="230"/>
      <c r="T12" s="231"/>
      <c r="U12" s="230"/>
      <c r="V12" s="197"/>
      <c r="W12" s="197"/>
      <c r="X12" s="197"/>
      <c r="Y12" s="197"/>
      <c r="Z12" s="197"/>
      <c r="AA12" s="197"/>
      <c r="AB12" s="197"/>
      <c r="AC12" s="197"/>
      <c r="AD12" s="197"/>
      <c r="AE12" s="197" t="s">
        <v>99</v>
      </c>
      <c r="AF12" s="197"/>
      <c r="AG12" s="197"/>
      <c r="AH12" s="197"/>
      <c r="AI12" s="197"/>
      <c r="AJ12" s="197"/>
      <c r="AK12" s="197"/>
      <c r="AL12" s="197"/>
      <c r="AM12" s="197"/>
      <c r="AN12" s="197"/>
      <c r="AO12" s="197"/>
      <c r="AP12" s="197"/>
      <c r="AQ12" s="197"/>
      <c r="AR12" s="197"/>
      <c r="AS12" s="197"/>
      <c r="AT12" s="197"/>
      <c r="AU12" s="197"/>
      <c r="AV12" s="197"/>
      <c r="AW12" s="197"/>
      <c r="AX12" s="197"/>
      <c r="AY12" s="197"/>
      <c r="AZ12" s="197"/>
      <c r="BA12" s="199" t="str">
        <f>C12</f>
        <v>Lapac tuku - Vykaz Vymer - pridruzne prace - [1]</v>
      </c>
      <c r="BB12" s="197"/>
      <c r="BC12" s="197"/>
      <c r="BD12" s="197"/>
      <c r="BE12" s="197"/>
      <c r="BF12" s="197"/>
      <c r="BG12" s="197"/>
      <c r="BH12" s="197"/>
    </row>
    <row r="13" spans="1:60" x14ac:dyDescent="0.2">
      <c r="A13" s="6"/>
      <c r="B13" s="7" t="s">
        <v>100</v>
      </c>
      <c r="C13" s="236" t="s">
        <v>100</v>
      </c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AC13">
        <v>12</v>
      </c>
      <c r="AD13">
        <v>21</v>
      </c>
    </row>
    <row r="14" spans="1:60" x14ac:dyDescent="0.2">
      <c r="C14" s="237"/>
      <c r="AE14" t="s">
        <v>103</v>
      </c>
    </row>
  </sheetData>
  <mergeCells count="6">
    <mergeCell ref="A1:G1"/>
    <mergeCell ref="C2:G2"/>
    <mergeCell ref="C3:G3"/>
    <mergeCell ref="C4:G4"/>
    <mergeCell ref="C10:G10"/>
    <mergeCell ref="C12:G12"/>
  </mergeCells>
  <pageMargins left="0.39370078740157499" right="0.19685039370078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OSS Brno Příprava projektů</dc:creator>
  <cp:lastModifiedBy>OSS Brno Příprava projektů</cp:lastModifiedBy>
  <cp:lastPrinted>2014-02-28T09:52:57Z</cp:lastPrinted>
  <dcterms:created xsi:type="dcterms:W3CDTF">2009-04-08T07:15:50Z</dcterms:created>
  <dcterms:modified xsi:type="dcterms:W3CDTF">2025-08-28T08:15:50Z</dcterms:modified>
</cp:coreProperties>
</file>